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72" windowWidth="13128" windowHeight="5952"/>
  </bookViews>
  <sheets>
    <sheet name="Retailer_Wholesaler" sheetId="3" r:id="rId1"/>
  </sheets>
  <definedNames>
    <definedName name="Average_cost_of_materials">#REF!</definedName>
    <definedName name="Average_Cost_Per_bottle">#REF!</definedName>
    <definedName name="Average_Sell_price_per_bottle">#REF!</definedName>
    <definedName name="Gross_profit_margin_on_DVDs">Retailer_Wholesaler!$B$1</definedName>
    <definedName name="Gross_profit_margin_on_new_books">Retailer_Wholesaler!$B$2</definedName>
    <definedName name="Gross_profit_margin_on_product_sales">#REF!</definedName>
    <definedName name="Gross_profit_margin_on_remainder_sales">Retailer_Wholesaler!$B$4</definedName>
    <definedName name="Gross_profit_margin_on_second_hand_books">Retailer_Wholesaler!$B$3</definedName>
    <definedName name="Royalty_payable_per_bottle">#REF!</definedName>
  </definedNames>
  <calcPr calcId="152511"/>
</workbook>
</file>

<file path=xl/calcChain.xml><?xml version="1.0" encoding="utf-8"?>
<calcChain xmlns="http://schemas.openxmlformats.org/spreadsheetml/2006/main">
  <c r="B17" i="3" l="1"/>
  <c r="B16" i="3"/>
  <c r="D15" i="3"/>
  <c r="B15" i="3"/>
  <c r="B14" i="3"/>
  <c r="B11" i="3"/>
  <c r="E10" i="3"/>
  <c r="G10" i="3" s="1"/>
  <c r="G17" i="3" s="1"/>
  <c r="E9" i="3"/>
  <c r="E16" i="3" s="1"/>
  <c r="E8" i="3"/>
  <c r="G8" i="3" s="1"/>
  <c r="G15" i="3" s="1"/>
  <c r="E7" i="3"/>
  <c r="E14" i="3" s="1"/>
  <c r="D10" i="3"/>
  <c r="D17" i="3" s="1"/>
  <c r="D9" i="3"/>
  <c r="D16" i="3" s="1"/>
  <c r="D8" i="3"/>
  <c r="D7" i="3"/>
  <c r="D14" i="3" s="1"/>
  <c r="C10" i="3"/>
  <c r="F10" i="3" s="1"/>
  <c r="F17" i="3" s="1"/>
  <c r="C9" i="3"/>
  <c r="F9" i="3" s="1"/>
  <c r="F16" i="3" s="1"/>
  <c r="C8" i="3"/>
  <c r="C15" i="3" s="1"/>
  <c r="C7" i="3"/>
  <c r="C14" i="3" s="1"/>
  <c r="B20" i="3" l="1"/>
  <c r="C11" i="3"/>
  <c r="B18" i="3"/>
  <c r="E15" i="3"/>
  <c r="D18" i="3"/>
  <c r="F7" i="3"/>
  <c r="G7" i="3"/>
  <c r="C17" i="3"/>
  <c r="F8" i="3"/>
  <c r="F15" i="3" s="1"/>
  <c r="C16" i="3"/>
  <c r="G9" i="3"/>
  <c r="G16" i="3" s="1"/>
  <c r="D11" i="3"/>
  <c r="E17" i="3"/>
  <c r="E18" i="3" s="1"/>
  <c r="E11" i="3"/>
  <c r="C18" i="3" l="1"/>
  <c r="C20" i="3" s="1"/>
  <c r="D20" i="3"/>
  <c r="E20" i="3"/>
  <c r="G14" i="3"/>
  <c r="G18" i="3" s="1"/>
  <c r="G11" i="3"/>
  <c r="F14" i="3"/>
  <c r="F18" i="3" s="1"/>
  <c r="F11" i="3"/>
  <c r="F20" i="3" s="1"/>
  <c r="G20" i="3" l="1"/>
</calcChain>
</file>

<file path=xl/sharedStrings.xml><?xml version="1.0" encoding="utf-8"?>
<sst xmlns="http://schemas.openxmlformats.org/spreadsheetml/2006/main" count="22" uniqueCount="22">
  <si>
    <t>Jan</t>
  </si>
  <si>
    <t>Feb</t>
  </si>
  <si>
    <t>Mar</t>
  </si>
  <si>
    <t>Apr</t>
  </si>
  <si>
    <t>May</t>
  </si>
  <si>
    <t>Jun</t>
  </si>
  <si>
    <t>Less: Cost of sales</t>
  </si>
  <si>
    <t>Total cost of sales</t>
  </si>
  <si>
    <t>Total sales</t>
  </si>
  <si>
    <t>Gross profit</t>
  </si>
  <si>
    <t>Gross profit margin on sales type A</t>
  </si>
  <si>
    <t>Gross profit margin on sales type B</t>
  </si>
  <si>
    <t>Gross profit margin on sales type C</t>
  </si>
  <si>
    <t>Gross profit margin on sales type D</t>
  </si>
  <si>
    <t>Variable costs sales type A</t>
  </si>
  <si>
    <t>Variable costs sales type B</t>
  </si>
  <si>
    <t>Variable costs sales type C</t>
  </si>
  <si>
    <t>Variable costs sales type D</t>
  </si>
  <si>
    <t>Projected sales type A</t>
  </si>
  <si>
    <t>Projected sales type B</t>
  </si>
  <si>
    <t>Projected sales type C</t>
  </si>
  <si>
    <t>Projected sales type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</si>
</sst>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164" fontId="1" fillId="2" borderId="0" xfId="1" applyNumberFormat="1" applyFont="1" applyFill="1"/>
    <xf numFmtId="0" fontId="2" fillId="0" borderId="0" xfId="0" applyFont="1"/>
    <xf numFmtId="9" fontId="0" fillId="0" borderId="0" xfId="2" applyFont="1"/>
    <xf numFmtId="164" fontId="3" fillId="2" borderId="0" xfId="1" applyNumberFormat="1" applyFont="1" applyFill="1"/>
    <xf numFmtId="164" fontId="2" fillId="2" borderId="0" xfId="1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/>
  </sheetViews>
  <sheetFormatPr defaultRowHeight="14.4" x14ac:dyDescent="0.3"/>
  <cols>
    <col min="1" max="1" width="41.88671875" customWidth="1"/>
    <col min="2" max="2" width="28.6640625" customWidth="1"/>
  </cols>
  <sheetData>
    <row r="1" spans="1:7" ht="15" x14ac:dyDescent="0.25">
      <c r="A1" t="s">
        <v>10</v>
      </c>
      <c r="B1" s="3">
        <v>0.45</v>
      </c>
    </row>
    <row r="2" spans="1:7" ht="15" x14ac:dyDescent="0.25">
      <c r="A2" t="s">
        <v>11</v>
      </c>
      <c r="B2" s="3">
        <v>0.4</v>
      </c>
    </row>
    <row r="3" spans="1:7" ht="15" x14ac:dyDescent="0.25">
      <c r="A3" t="s">
        <v>12</v>
      </c>
      <c r="B3" s="3">
        <v>0.6</v>
      </c>
    </row>
    <row r="4" spans="1:7" ht="15" x14ac:dyDescent="0.25">
      <c r="A4" t="s">
        <v>13</v>
      </c>
      <c r="B4" s="3">
        <v>0.7</v>
      </c>
    </row>
    <row r="6" spans="1:7" ht="15" x14ac:dyDescent="0.25">
      <c r="B6" s="2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</row>
    <row r="7" spans="1:7" ht="15" x14ac:dyDescent="0.25">
      <c r="A7" t="s">
        <v>18</v>
      </c>
      <c r="B7" s="1">
        <v>2500</v>
      </c>
      <c r="C7" s="1">
        <f>B7*1.1</f>
        <v>2750</v>
      </c>
      <c r="D7" s="1">
        <f>B7*1.2</f>
        <v>3000</v>
      </c>
      <c r="E7" s="1">
        <f>B7</f>
        <v>2500</v>
      </c>
      <c r="F7" s="1">
        <f>C7*1.2</f>
        <v>3300</v>
      </c>
      <c r="G7" s="1">
        <f>E7*1.1</f>
        <v>2750</v>
      </c>
    </row>
    <row r="8" spans="1:7" ht="15" x14ac:dyDescent="0.25">
      <c r="A8" t="s">
        <v>19</v>
      </c>
      <c r="B8" s="1">
        <v>12200</v>
      </c>
      <c r="C8" s="1">
        <f t="shared" ref="C8:C10" si="0">B8*1.1</f>
        <v>13420.000000000002</v>
      </c>
      <c r="D8" s="1">
        <f t="shared" ref="D8:D10" si="1">B8*1.2</f>
        <v>14640</v>
      </c>
      <c r="E8" s="1">
        <f t="shared" ref="E8:E10" si="2">B8</f>
        <v>12200</v>
      </c>
      <c r="F8" s="1">
        <f t="shared" ref="F8:F10" si="3">C8*1.2</f>
        <v>16104.000000000002</v>
      </c>
      <c r="G8" s="1">
        <f t="shared" ref="G8:G10" si="4">E8*1.1</f>
        <v>13420.000000000002</v>
      </c>
    </row>
    <row r="9" spans="1:7" ht="15" x14ac:dyDescent="0.25">
      <c r="A9" t="s">
        <v>20</v>
      </c>
      <c r="B9" s="1">
        <v>15600</v>
      </c>
      <c r="C9" s="1">
        <f t="shared" si="0"/>
        <v>17160</v>
      </c>
      <c r="D9" s="1">
        <f t="shared" si="1"/>
        <v>18720</v>
      </c>
      <c r="E9" s="1">
        <f t="shared" si="2"/>
        <v>15600</v>
      </c>
      <c r="F9" s="1">
        <f t="shared" si="3"/>
        <v>20592</v>
      </c>
      <c r="G9" s="1">
        <f t="shared" si="4"/>
        <v>17160</v>
      </c>
    </row>
    <row r="10" spans="1:7" ht="17.25" x14ac:dyDescent="0.4">
      <c r="A10" t="s">
        <v>21</v>
      </c>
      <c r="B10" s="4">
        <v>7600</v>
      </c>
      <c r="C10" s="4">
        <f t="shared" si="0"/>
        <v>8360</v>
      </c>
      <c r="D10" s="4">
        <f t="shared" si="1"/>
        <v>9120</v>
      </c>
      <c r="E10" s="4">
        <f t="shared" si="2"/>
        <v>7600</v>
      </c>
      <c r="F10" s="4">
        <f t="shared" si="3"/>
        <v>10032</v>
      </c>
      <c r="G10" s="4">
        <f t="shared" si="4"/>
        <v>8360</v>
      </c>
    </row>
    <row r="11" spans="1:7" ht="15" x14ac:dyDescent="0.25">
      <c r="A11" s="2" t="s">
        <v>8</v>
      </c>
      <c r="B11" s="1">
        <f>SUM(B7:B10)</f>
        <v>37900</v>
      </c>
      <c r="C11" s="1">
        <f t="shared" ref="C11:G11" si="5">SUM(C7:C10)</f>
        <v>41690</v>
      </c>
      <c r="D11" s="1">
        <f t="shared" si="5"/>
        <v>45480</v>
      </c>
      <c r="E11" s="1">
        <f t="shared" si="5"/>
        <v>37900</v>
      </c>
      <c r="F11" s="1">
        <f t="shared" si="5"/>
        <v>50028</v>
      </c>
      <c r="G11" s="1">
        <f t="shared" si="5"/>
        <v>41690</v>
      </c>
    </row>
    <row r="12" spans="1:7" ht="15" x14ac:dyDescent="0.25">
      <c r="B12" s="1"/>
      <c r="C12" s="1"/>
      <c r="D12" s="1"/>
      <c r="E12" s="1"/>
      <c r="F12" s="1"/>
      <c r="G12" s="1"/>
    </row>
    <row r="13" spans="1:7" ht="15" x14ac:dyDescent="0.25">
      <c r="A13" t="s">
        <v>6</v>
      </c>
      <c r="B13" s="1"/>
      <c r="C13" s="1"/>
      <c r="D13" s="1"/>
      <c r="E13" s="1"/>
      <c r="F13" s="1"/>
      <c r="G13" s="1"/>
    </row>
    <row r="14" spans="1:7" ht="15" x14ac:dyDescent="0.25">
      <c r="A14" t="s">
        <v>14</v>
      </c>
      <c r="B14" s="1">
        <f t="shared" ref="B14:G14" si="6">B7*(1-Gross_profit_margin_on_DVDs)</f>
        <v>1375</v>
      </c>
      <c r="C14" s="1">
        <f t="shared" si="6"/>
        <v>1512.5000000000002</v>
      </c>
      <c r="D14" s="1">
        <f t="shared" si="6"/>
        <v>1650.0000000000002</v>
      </c>
      <c r="E14" s="1">
        <f t="shared" si="6"/>
        <v>1375</v>
      </c>
      <c r="F14" s="1">
        <f t="shared" si="6"/>
        <v>1815.0000000000002</v>
      </c>
      <c r="G14" s="1">
        <f t="shared" si="6"/>
        <v>1512.5000000000002</v>
      </c>
    </row>
    <row r="15" spans="1:7" ht="15" x14ac:dyDescent="0.25">
      <c r="A15" t="s">
        <v>15</v>
      </c>
      <c r="B15" s="1">
        <f t="shared" ref="B15:G15" si="7">B8*(1-Gross_profit_margin_on_new_books)</f>
        <v>7320</v>
      </c>
      <c r="C15" s="1">
        <f t="shared" si="7"/>
        <v>8052.0000000000009</v>
      </c>
      <c r="D15" s="1">
        <f t="shared" si="7"/>
        <v>8784</v>
      </c>
      <c r="E15" s="1">
        <f t="shared" si="7"/>
        <v>7320</v>
      </c>
      <c r="F15" s="1">
        <f t="shared" si="7"/>
        <v>9662.4000000000015</v>
      </c>
      <c r="G15" s="1">
        <f t="shared" si="7"/>
        <v>8052.0000000000009</v>
      </c>
    </row>
    <row r="16" spans="1:7" ht="15" x14ac:dyDescent="0.25">
      <c r="A16" t="s">
        <v>16</v>
      </c>
      <c r="B16" s="1">
        <f t="shared" ref="B16:G16" si="8">B9*(1-Gross_profit_margin_on_second_hand_books)</f>
        <v>6240</v>
      </c>
      <c r="C16" s="1">
        <f t="shared" si="8"/>
        <v>6864</v>
      </c>
      <c r="D16" s="1">
        <f t="shared" si="8"/>
        <v>7488</v>
      </c>
      <c r="E16" s="1">
        <f t="shared" si="8"/>
        <v>6240</v>
      </c>
      <c r="F16" s="1">
        <f t="shared" si="8"/>
        <v>8236.8000000000011</v>
      </c>
      <c r="G16" s="1">
        <f t="shared" si="8"/>
        <v>6864</v>
      </c>
    </row>
    <row r="17" spans="1:7" ht="17.25" x14ac:dyDescent="0.4">
      <c r="A17" t="s">
        <v>17</v>
      </c>
      <c r="B17" s="4">
        <f t="shared" ref="B17:G17" si="9">B10*(1-Gross_profit_margin_on_remainder_sales)</f>
        <v>2280.0000000000005</v>
      </c>
      <c r="C17" s="4">
        <f t="shared" si="9"/>
        <v>2508.0000000000005</v>
      </c>
      <c r="D17" s="4">
        <f t="shared" si="9"/>
        <v>2736.0000000000005</v>
      </c>
      <c r="E17" s="4">
        <f t="shared" si="9"/>
        <v>2280.0000000000005</v>
      </c>
      <c r="F17" s="4">
        <f t="shared" si="9"/>
        <v>3009.6000000000004</v>
      </c>
      <c r="G17" s="4">
        <f t="shared" si="9"/>
        <v>2508.0000000000005</v>
      </c>
    </row>
    <row r="18" spans="1:7" x14ac:dyDescent="0.3">
      <c r="A18" s="2" t="s">
        <v>7</v>
      </c>
      <c r="B18" s="1">
        <f>SUM(B14:B17)</f>
        <v>17215</v>
      </c>
      <c r="C18" s="1">
        <f t="shared" ref="C18:G18" si="10">SUM(C14:C17)</f>
        <v>18936.5</v>
      </c>
      <c r="D18" s="1">
        <f t="shared" si="10"/>
        <v>20658</v>
      </c>
      <c r="E18" s="1">
        <f t="shared" si="10"/>
        <v>17215</v>
      </c>
      <c r="F18" s="1">
        <f t="shared" si="10"/>
        <v>22723.800000000003</v>
      </c>
      <c r="G18" s="1">
        <f t="shared" si="10"/>
        <v>18936.5</v>
      </c>
    </row>
    <row r="19" spans="1:7" x14ac:dyDescent="0.3">
      <c r="B19" s="1"/>
      <c r="C19" s="1"/>
      <c r="D19" s="1"/>
      <c r="E19" s="1"/>
      <c r="F19" s="1"/>
      <c r="G19" s="1"/>
    </row>
    <row r="20" spans="1:7" x14ac:dyDescent="0.3">
      <c r="A20" s="2" t="s">
        <v>9</v>
      </c>
      <c r="B20" s="5">
        <f>B11-B18</f>
        <v>20685</v>
      </c>
      <c r="C20" s="5">
        <f t="shared" ref="C20:G20" si="11">C11-C18</f>
        <v>22753.5</v>
      </c>
      <c r="D20" s="5">
        <f t="shared" si="11"/>
        <v>24822</v>
      </c>
      <c r="E20" s="5">
        <f t="shared" si="11"/>
        <v>20685</v>
      </c>
      <c r="F20" s="5">
        <f t="shared" si="11"/>
        <v>27304.199999999997</v>
      </c>
      <c r="G20" s="5">
        <f t="shared" si="11"/>
        <v>22753.5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Retailer_Wholesaler</vt:lpstr>
      <vt:lpstr>Gross_profit_margin_on_DVDs</vt:lpstr>
      <vt:lpstr>Gross_profit_margin_on_new_books</vt:lpstr>
      <vt:lpstr>Gross_profit_margin_on_remainder_sales</vt:lpstr>
      <vt:lpstr>Gross_profit_margin_on_second_hand_books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Veechi</dc:creator>
  <cp:lastModifiedBy>Charlotte</cp:lastModifiedBy>
  <dcterms:created xsi:type="dcterms:W3CDTF">2013-03-07T23:28:27Z</dcterms:created>
  <dcterms:modified xsi:type="dcterms:W3CDTF">2013-10-10T04:53:33Z</dcterms:modified>
</cp:coreProperties>
</file>